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75" activeTab="0"/>
  </bookViews>
  <sheets>
    <sheet name="Новопокровское сп" sheetId="1" r:id="rId1"/>
    <sheet name="Ильинское сп" sheetId="2" r:id="rId2"/>
    <sheet name="Покровское сп" sheetId="3" r:id="rId3"/>
    <sheet name="Кубанское сп" sheetId="4" r:id="rId4"/>
    <sheet name="Калниболотское сп" sheetId="5" r:id="rId5"/>
    <sheet name="Незамаевское сп" sheetId="6" r:id="rId6"/>
    <sheet name="Новоивановское сп" sheetId="7" r:id="rId7"/>
    <sheet name="Горькобалковское сп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свод" sheetId="16" r:id="rId16"/>
  </sheets>
  <definedNames>
    <definedName name="_xlnm.Print_Area" localSheetId="0">'Новопокровское сп'!$A$1:$E$51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<sst xmlns="http://schemas.openxmlformats.org/spreadsheetml/2006/main" count="1842" uniqueCount="96">
  <si>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</si>
  <si>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</si>
  <si>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</si>
  <si>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</si>
  <si>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</si>
  <si>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</si>
  <si>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</si>
  <si>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</si>
  <si>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</si>
  <si>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</si>
  <si>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</si>
  <si>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</si>
  <si>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</si>
  <si>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</si>
  <si>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</si>
  <si>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</si>
  <si>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</si>
  <si>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</si>
  <si>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</si>
  <si>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</si>
  <si>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</si>
  <si>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</si>
  <si>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</si>
  <si>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</si>
  <si>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</si>
  <si>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</si>
  <si>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</si>
  <si>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</si>
  <si>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</si>
  <si>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</si>
  <si>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</si>
  <si>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</si>
  <si>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</si>
  <si>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</si>
  <si>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</si>
  <si>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</si>
  <si>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</si>
  <si>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</si>
  <si>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</si>
  <si>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</si>
  <si>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</si>
  <si>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</si>
  <si>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</si>
  <si>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</si>
  <si>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</si>
  <si>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</si>
  <si>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</si>
  <si>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</si>
  <si>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</si>
  <si>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</si>
  <si>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</si>
  <si>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</si>
  <si>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</si>
  <si>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</si>
  <si>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</si>
  <si>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</si>
  <si>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Ф.И.О.</t>
  </si>
  <si>
    <t>Глава муниципального образования (муниципального района)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</si>
  <si>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</si>
  <si>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</si>
  <si>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Глава ________поселения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</si>
  <si>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</si>
  <si>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</si>
  <si>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</si>
  <si>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</si>
  <si>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</si>
  <si>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2015 год</t>
  </si>
  <si>
    <t>Численность лиц, занятых в малом и среднем предпринимательстве послеления</t>
  </si>
  <si>
    <t>Приложение №1 
к письму департамента 
от _____________ № _____________</t>
  </si>
  <si>
    <t>2016 год</t>
  </si>
  <si>
    <t>жж</t>
  </si>
  <si>
    <t>Покровское сп</t>
  </si>
  <si>
    <t>О.В. Варавина</t>
  </si>
  <si>
    <t>Глава Ильинского сельского поселения</t>
  </si>
  <si>
    <t>Н.Н. Кулинич</t>
  </si>
  <si>
    <t xml:space="preserve">Первый заместитель главы муниципального образования </t>
  </si>
  <si>
    <t>Глава Покровского сельского поселения</t>
  </si>
  <si>
    <t>В.В. Сидоров</t>
  </si>
  <si>
    <t>Глава Кубанского сельского поселения</t>
  </si>
  <si>
    <t>А.С. Борисовский</t>
  </si>
  <si>
    <t>Глава Калниболотского сельского поселения</t>
  </si>
  <si>
    <t>В.В. Михайленко</t>
  </si>
  <si>
    <t>Глава Незамаевского сельского поселения</t>
  </si>
  <si>
    <t>Е.Ф. Водяницкий</t>
  </si>
  <si>
    <t>Глава новоивановского сельского поселения</t>
  </si>
  <si>
    <t>В.А. Абеленцев</t>
  </si>
  <si>
    <t>Н.И. Коротков</t>
  </si>
  <si>
    <t>Глава Горькобалковского сельского поселения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</si>
  <si>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</t>
  </si>
  <si>
    <t>Новопокровского сельского поселения</t>
  </si>
  <si>
    <t>Заместитель главы</t>
  </si>
  <si>
    <t>2020 год</t>
  </si>
  <si>
    <t>А.А.Соловьева</t>
  </si>
  <si>
    <t>Динамика развития малого и среднего предпринимательства в Новопокровском сельском поселении Новопокровского района по итогам 2021 года</t>
  </si>
  <si>
    <t>2021 год</t>
  </si>
  <si>
    <t>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</si>
</sst>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85" zoomScaleNormal="90" zoomScaleSheetLayoutView="85" zoomScalePageLayoutView="0" workbookViewId="0" topLeftCell="A1">
      <selection activeCell="D43" sqref="D43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93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91</v>
      </c>
      <c r="E5" s="54" t="s">
        <v>94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19211</v>
      </c>
      <c r="E7" s="38">
        <v>19108</v>
      </c>
    </row>
    <row r="8" spans="1:5" ht="31.5">
      <c r="A8" s="11" t="s">
        <v>8</v>
      </c>
      <c r="B8" s="12" t="s">
        <v>9</v>
      </c>
      <c r="C8" s="7" t="s">
        <v>10</v>
      </c>
      <c r="D8" s="13">
        <v>831</v>
      </c>
      <c r="E8" s="13">
        <v>808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v>2</v>
      </c>
      <c r="E10" s="21">
        <v>2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2</v>
      </c>
      <c r="E12" s="55">
        <v>2</v>
      </c>
    </row>
    <row r="13" spans="1:5" ht="15.75">
      <c r="A13" s="14" t="s">
        <v>17</v>
      </c>
      <c r="B13" s="15" t="s">
        <v>18</v>
      </c>
      <c r="C13" s="16" t="s">
        <v>19</v>
      </c>
      <c r="D13" s="57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v>829</v>
      </c>
      <c r="E14" s="21">
        <v>806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79</v>
      </c>
      <c r="E16" s="55">
        <v>78</v>
      </c>
    </row>
    <row r="17" spans="1:5" ht="15.75">
      <c r="A17" s="14" t="s">
        <v>23</v>
      </c>
      <c r="B17" s="15" t="s">
        <v>18</v>
      </c>
      <c r="C17" s="16" t="s">
        <v>19</v>
      </c>
      <c r="D17" s="57">
        <v>750</v>
      </c>
      <c r="E17" s="57">
        <v>728</v>
      </c>
    </row>
    <row r="18" spans="1:13" ht="31.5">
      <c r="A18" s="11" t="s">
        <v>24</v>
      </c>
      <c r="B18" s="12" t="s">
        <v>25</v>
      </c>
      <c r="C18" s="7" t="s">
        <v>10</v>
      </c>
      <c r="D18" s="38">
        <v>32</v>
      </c>
      <c r="E18" s="38">
        <v>40</v>
      </c>
      <c r="M18" s="2" t="s">
        <v>70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6</v>
      </c>
      <c r="E19" s="38">
        <v>6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5</v>
      </c>
      <c r="E20" s="38">
        <v>7</v>
      </c>
    </row>
    <row r="21" spans="1:5" ht="31.5">
      <c r="A21" s="11" t="s">
        <v>29</v>
      </c>
      <c r="B21" s="12" t="s">
        <v>67</v>
      </c>
      <c r="C21" s="7" t="s">
        <v>7</v>
      </c>
      <c r="D21" s="64">
        <v>2972</v>
      </c>
      <c r="E21" s="64">
        <v>2882</v>
      </c>
    </row>
    <row r="22" spans="1:5" ht="15.75">
      <c r="A22" s="14"/>
      <c r="B22" s="15" t="s">
        <v>11</v>
      </c>
      <c r="C22" s="16"/>
      <c r="D22" s="65"/>
      <c r="E22" s="65"/>
    </row>
    <row r="23" spans="1:5" ht="15.75">
      <c r="A23" s="18" t="s">
        <v>30</v>
      </c>
      <c r="B23" s="19" t="s">
        <v>13</v>
      </c>
      <c r="C23" s="20" t="s">
        <v>7</v>
      </c>
      <c r="D23" s="66">
        <v>135</v>
      </c>
      <c r="E23" s="66">
        <v>130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135</v>
      </c>
      <c r="E25" s="55">
        <v>130</v>
      </c>
    </row>
    <row r="26" spans="1:5" ht="15.75">
      <c r="A26" s="14" t="s">
        <v>32</v>
      </c>
      <c r="B26" s="15" t="s">
        <v>18</v>
      </c>
      <c r="C26" s="16" t="s">
        <v>7</v>
      </c>
      <c r="D26" s="37">
        <v>0</v>
      </c>
      <c r="E26" s="37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36">
        <v>2087</v>
      </c>
      <c r="E27" s="36">
        <v>2024</v>
      </c>
    </row>
    <row r="28" spans="1:5" ht="15.75">
      <c r="A28" s="14"/>
      <c r="B28" s="15" t="s">
        <v>14</v>
      </c>
      <c r="C28" s="16"/>
      <c r="D28" s="37"/>
      <c r="E28" s="37"/>
    </row>
    <row r="29" spans="1:5" ht="15.75">
      <c r="A29" s="14" t="s">
        <v>34</v>
      </c>
      <c r="B29" s="15" t="s">
        <v>16</v>
      </c>
      <c r="C29" s="16" t="s">
        <v>7</v>
      </c>
      <c r="D29" s="56">
        <v>812</v>
      </c>
      <c r="E29" s="56">
        <v>786</v>
      </c>
    </row>
    <row r="30" spans="1:5" ht="15.75">
      <c r="A30" s="14" t="s">
        <v>35</v>
      </c>
      <c r="B30" s="15" t="s">
        <v>18</v>
      </c>
      <c r="C30" s="16" t="s">
        <v>7</v>
      </c>
      <c r="D30" s="58">
        <v>1275</v>
      </c>
      <c r="E30" s="58">
        <v>1238</v>
      </c>
    </row>
    <row r="31" spans="1:5" ht="47.25">
      <c r="A31" s="11" t="s">
        <v>36</v>
      </c>
      <c r="B31" s="12" t="s">
        <v>37</v>
      </c>
      <c r="C31" s="7" t="s">
        <v>7</v>
      </c>
      <c r="D31" s="67">
        <v>5947</v>
      </c>
      <c r="E31" s="67">
        <v>5534</v>
      </c>
    </row>
    <row r="32" spans="1:5" ht="15.75">
      <c r="A32" s="11"/>
      <c r="B32" s="15" t="s">
        <v>38</v>
      </c>
      <c r="C32" s="16" t="s">
        <v>7</v>
      </c>
      <c r="D32" s="60">
        <v>764</v>
      </c>
      <c r="E32" s="60">
        <v>738</v>
      </c>
    </row>
    <row r="33" spans="1:5" ht="15.75">
      <c r="A33" s="11" t="s">
        <v>39</v>
      </c>
      <c r="B33" s="12" t="s">
        <v>40</v>
      </c>
      <c r="C33" s="7" t="s">
        <v>41</v>
      </c>
      <c r="D33" s="59">
        <v>139474</v>
      </c>
      <c r="E33" s="59">
        <v>139910</v>
      </c>
    </row>
    <row r="34" spans="1:5" ht="15.75">
      <c r="A34" s="11"/>
      <c r="B34" s="2" t="s">
        <v>42</v>
      </c>
      <c r="C34" s="16" t="s">
        <v>41</v>
      </c>
      <c r="D34" s="70">
        <v>2</v>
      </c>
      <c r="E34" s="68" t="s">
        <v>95</v>
      </c>
    </row>
    <row r="35" spans="1:5" ht="15.75">
      <c r="A35" s="23" t="s">
        <v>43</v>
      </c>
      <c r="B35" s="9" t="s">
        <v>44</v>
      </c>
      <c r="C35" s="24"/>
      <c r="D35" s="41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43.256467648742905</v>
      </c>
      <c r="E36" s="27">
        <f>E8/E7*1000</f>
        <v>42.2859535273184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1.6657123522981627</v>
      </c>
      <c r="E37" s="27">
        <f>E18/E7*1000</f>
        <v>2.093364036005861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0.3123210660559055</v>
      </c>
      <c r="E38" s="27">
        <f>E19/E7*1000</f>
        <v>0.3140046054008792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0.2602675550465879</v>
      </c>
      <c r="E39" s="27">
        <f>E20/E7*1000</f>
        <v>0.3663387063010258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12.846813519421557</v>
      </c>
      <c r="E40" s="27">
        <f>E32/E31*100</f>
        <v>13.335742681604627</v>
      </c>
    </row>
    <row r="41" spans="1:5" ht="63">
      <c r="A41" s="14" t="s">
        <v>24</v>
      </c>
      <c r="B41" s="15" t="s">
        <v>62</v>
      </c>
      <c r="C41" s="16" t="s">
        <v>7</v>
      </c>
      <c r="D41" s="26">
        <v>174</v>
      </c>
      <c r="E41" s="26">
        <f>(E27+E17)/E7*1000</f>
        <v>144.02344567720326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0.0014339590174512811</v>
      </c>
      <c r="E42" s="69">
        <f>E34/E33*100</f>
        <v>0</v>
      </c>
    </row>
    <row r="43" spans="1:7" ht="31.5">
      <c r="A43" s="14" t="s">
        <v>27</v>
      </c>
      <c r="B43" s="15" t="s">
        <v>51</v>
      </c>
      <c r="C43" s="16" t="s">
        <v>10</v>
      </c>
      <c r="D43" s="27" t="e">
        <f>(D31+D30+D17+D13)/D7*1000-(C31+C30+C17+C13)/C7*1000</f>
        <v>#VALUE!</v>
      </c>
      <c r="E43" s="27">
        <f>(E31+E30+E17+E13)/E7*1000-(D31+D30+D17+D13)/D7*1000</f>
        <v>-22.464833015180773</v>
      </c>
      <c r="F43" s="51"/>
      <c r="G43" s="51"/>
    </row>
    <row r="44" spans="1:7" ht="15.75">
      <c r="A44" s="14"/>
      <c r="B44" s="15" t="s">
        <v>53</v>
      </c>
      <c r="C44" s="16"/>
      <c r="D44" s="27"/>
      <c r="E44" s="27"/>
      <c r="F44" s="51"/>
      <c r="G44" s="51"/>
    </row>
    <row r="45" spans="1:7" ht="31.5">
      <c r="A45" s="28" t="s">
        <v>54</v>
      </c>
      <c r="B45" s="29" t="s">
        <v>65</v>
      </c>
      <c r="C45" s="30" t="s">
        <v>10</v>
      </c>
      <c r="D45" s="35" t="e">
        <f>(D29+D25)/D7*1000-(C29+C25)/C7*1000</f>
        <v>#VALUE!</v>
      </c>
      <c r="E45" s="35">
        <f>(E29+E25)/E7*1000-(D29+D25)/D7*1000</f>
        <v>-1.356638501289524</v>
      </c>
      <c r="F45" s="51"/>
      <c r="G45" s="51"/>
    </row>
    <row r="46" ht="15.75">
      <c r="A46" s="31"/>
    </row>
    <row r="47" ht="15.75">
      <c r="A47" s="31"/>
    </row>
    <row r="48" spans="2:5" ht="15.75">
      <c r="B48" s="34" t="s">
        <v>90</v>
      </c>
      <c r="C48" s="32"/>
      <c r="E48" s="32"/>
    </row>
    <row r="49" spans="2:5" ht="15.75">
      <c r="B49" s="2" t="s">
        <v>89</v>
      </c>
      <c r="E49" s="2" t="s">
        <v>92</v>
      </c>
    </row>
    <row r="51" spans="3:5" ht="15.75">
      <c r="C51" s="32"/>
      <c r="E51" s="32"/>
    </row>
    <row r="52" ht="18" customHeight="1"/>
    <row r="54" ht="14.25" customHeight="1"/>
  </sheetData>
  <sheetProtection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40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SheetLayoutView="75" zoomScalePageLayoutView="0" workbookViewId="0" topLeftCell="A10">
      <selection activeCell="D5" sqref="D5:E4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6" width="10.125" style="2" customWidth="1"/>
    <col min="7" max="7" width="13.25390625" style="2" customWidth="1"/>
    <col min="8" max="8" width="14.00390625" style="2" customWidth="1"/>
    <col min="9" max="16384" width="9.125" style="2" customWidth="1"/>
  </cols>
  <sheetData>
    <row r="1" spans="3:9" ht="18.75">
      <c r="C1" s="71"/>
      <c r="D1" s="71"/>
      <c r="E1" s="71"/>
      <c r="G1" s="52"/>
      <c r="H1" s="52"/>
      <c r="I1" s="52"/>
    </row>
    <row r="2" spans="3:9" ht="12" customHeight="1">
      <c r="C2" s="33"/>
      <c r="D2" s="33"/>
      <c r="E2" s="33"/>
      <c r="G2" s="52"/>
      <c r="H2" s="52"/>
      <c r="I2" s="52"/>
    </row>
    <row r="3" spans="2:9" ht="75" customHeight="1">
      <c r="B3" s="72" t="s">
        <v>88</v>
      </c>
      <c r="C3" s="73"/>
      <c r="D3" s="73"/>
      <c r="E3" s="74"/>
      <c r="F3" s="3"/>
      <c r="G3" s="53"/>
      <c r="H3" s="53"/>
      <c r="I3" s="53"/>
    </row>
    <row r="4" spans="7:9" ht="15.75">
      <c r="G4" s="52"/>
      <c r="H4" s="52"/>
      <c r="I4" s="52"/>
    </row>
    <row r="5" spans="1:9" ht="15.7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  <c r="G5" s="52"/>
      <c r="H5" s="52"/>
      <c r="I5" s="52"/>
    </row>
    <row r="6" spans="1:9" ht="15.75">
      <c r="A6" s="8" t="s">
        <v>3</v>
      </c>
      <c r="B6" s="9" t="s">
        <v>4</v>
      </c>
      <c r="C6" s="10"/>
      <c r="D6" s="41"/>
      <c r="E6" s="41"/>
      <c r="G6" s="52"/>
      <c r="H6" s="52"/>
      <c r="I6" s="52"/>
    </row>
    <row r="7" spans="1:9" ht="15.75">
      <c r="A7" s="11" t="s">
        <v>5</v>
      </c>
      <c r="B7" s="12" t="s">
        <v>6</v>
      </c>
      <c r="C7" s="7" t="s">
        <v>7</v>
      </c>
      <c r="D7" s="38">
        <f>'Новопокровское сп'!D7+'Ильинское сп'!D7+'Покровское сп'!D7+'Кубанское сп'!D7+'Калниболотское сп'!D7+'Незамаевское сп'!D7+'Новоивановское сп'!D7+'Горькобалковское сп'!D7+Лист9!D7+Лист10!D7+Лист11!D7+Лист12!D7+Лист13!D7+Лист14!D7+Лист15!D7</f>
        <v>42932</v>
      </c>
      <c r="E7" s="38">
        <f>'Новопокровское сп'!E7+'Ильинское сп'!E7+'Покровское сп'!E7+'Кубанское сп'!E7+'Калниболотское сп'!E7+'Незамаевское сп'!E7+'Новоивановское сп'!E7+'Горькобалковское сп'!E7+Лист9!E7+Лист10!E7+Лист11!E7+Лист12!E7+Лист13!E7+Лист14!E7+Лист15!E7</f>
        <v>42713</v>
      </c>
      <c r="G7" s="52"/>
      <c r="H7" s="52"/>
      <c r="I7" s="52"/>
    </row>
    <row r="8" spans="1:9" ht="31.5">
      <c r="A8" s="11" t="s">
        <v>8</v>
      </c>
      <c r="B8" s="12" t="s">
        <v>9</v>
      </c>
      <c r="C8" s="7" t="s">
        <v>10</v>
      </c>
      <c r="D8" s="38">
        <f>'Новопокровское сп'!D8+'Ильинское сп'!D8+'Покровское сп'!D8+'Кубанское сп'!D8+'Калниболотское сп'!D8+'Незамаевское сп'!D8+'Новоивановское сп'!D8+'Горькобалковское сп'!D8+Лист9!D8+Лист10!D8+Лист11!D8+Лист12!D8+Лист13!D8+Лист14!D8+Лист15!D8</f>
        <v>1944</v>
      </c>
      <c r="E8" s="38">
        <f>'Новопокровское сп'!E8+'Ильинское сп'!E8+'Покровское сп'!E8+'Кубанское сп'!E8+'Калниболотское сп'!E8+'Незамаевское сп'!E8+'Новоивановское сп'!E8+'Горькобалковское сп'!E8+Лист9!E8+Лист10!E8+Лист11!E8+Лист12!E8+Лист13!E8+Лист14!E8+Лист15!E8</f>
        <v>1963</v>
      </c>
      <c r="G8" s="52"/>
      <c r="H8" s="52"/>
      <c r="I8" s="52"/>
    </row>
    <row r="9" spans="1:9" ht="15.75">
      <c r="A9" s="14"/>
      <c r="B9" s="15" t="s">
        <v>11</v>
      </c>
      <c r="C9" s="16"/>
      <c r="D9" s="37"/>
      <c r="E9" s="37"/>
      <c r="G9" s="52"/>
      <c r="H9" s="52"/>
      <c r="I9" s="52"/>
    </row>
    <row r="10" spans="1:9" ht="15.75">
      <c r="A10" s="18" t="s">
        <v>12</v>
      </c>
      <c r="B10" s="19" t="s">
        <v>13</v>
      </c>
      <c r="C10" s="20" t="s">
        <v>10</v>
      </c>
      <c r="D10" s="36">
        <f>D12+D13</f>
        <v>5</v>
      </c>
      <c r="E10" s="36">
        <f>E12+E13</f>
        <v>5</v>
      </c>
      <c r="G10" s="52"/>
      <c r="H10" s="52"/>
      <c r="I10" s="52"/>
    </row>
    <row r="11" spans="1:9" ht="15.75">
      <c r="A11" s="14"/>
      <c r="B11" s="15" t="s">
        <v>14</v>
      </c>
      <c r="C11" s="16"/>
      <c r="D11" s="37"/>
      <c r="E11" s="37"/>
      <c r="G11" s="52"/>
      <c r="H11" s="52"/>
      <c r="I11" s="52"/>
    </row>
    <row r="12" spans="1:9" ht="15.75">
      <c r="A12" s="14" t="s">
        <v>15</v>
      </c>
      <c r="B12" s="15" t="s">
        <v>16</v>
      </c>
      <c r="C12" s="16" t="s">
        <v>10</v>
      </c>
      <c r="D12" s="37">
        <f>'Новопокровское сп'!D12+'Ильинское сп'!D12+'Покровское сп'!D12+'Кубанское сп'!D12+'Калниболотское сп'!D12+'Незамаевское сп'!D12+'Новоивановское сп'!D12+'Горькобалковское сп'!D12+Лист9!D12+Лист10!D12+Лист11!D12+Лист12!D12+Лист13!D12+Лист14!D12+Лист15!D12</f>
        <v>5</v>
      </c>
      <c r="E12" s="37">
        <f>'Новопокровское сп'!E12+'Ильинское сп'!E12+'Покровское сп'!E12+'Кубанское сп'!E12+'Калниболотское сп'!E12+'Незамаевское сп'!E12+'Новоивановское сп'!E12+'Горькобалковское сп'!E12+Лист9!E12+Лист10!E12+Лист11!E12+Лист12!E12+Лист13!E12+Лист14!E12+Лист15!E12</f>
        <v>5</v>
      </c>
      <c r="G12" s="52"/>
      <c r="H12" s="52"/>
      <c r="I12" s="52"/>
    </row>
    <row r="13" spans="1:9" ht="15.75">
      <c r="A13" s="14" t="s">
        <v>17</v>
      </c>
      <c r="B13" s="15" t="s">
        <v>18</v>
      </c>
      <c r="C13" s="16" t="s">
        <v>19</v>
      </c>
      <c r="D13" s="37">
        <f>'Новопокровское сп'!D13+'Ильинское сп'!D13+'Покровское сп'!D13+'Кубанское сп'!D13+'Калниболотское сп'!D13+'Незамаевское сп'!D13+'Новоивановское сп'!D13+'Горькобалковское сп'!D13+Лист9!D13+Лист10!D13+Лист11!D13+Лист12!D13+Лист13!D13+Лист14!D13+Лист15!D13</f>
        <v>0</v>
      </c>
      <c r="E13" s="37">
        <f>'Новопокровское сп'!E13+'Ильинское сп'!E13+'Покровское сп'!E13+'Кубанское сп'!E13+'Калниболотское сп'!E13+'Незамаевское сп'!E13+'Новоивановское сп'!E13+'Горькобалковское сп'!E13+Лист9!E13+Лист10!E13+Лист11!E13+Лист12!E13+Лист13!E13+Лист14!E13+Лист15!E13</f>
        <v>0</v>
      </c>
      <c r="G13" s="52"/>
      <c r="H13" s="52"/>
      <c r="I13" s="52"/>
    </row>
    <row r="14" spans="1:9" ht="15.75">
      <c r="A14" s="18" t="s">
        <v>20</v>
      </c>
      <c r="B14" s="19" t="s">
        <v>21</v>
      </c>
      <c r="C14" s="20" t="s">
        <v>10</v>
      </c>
      <c r="D14" s="36">
        <f>D16+D17</f>
        <v>1939</v>
      </c>
      <c r="E14" s="36">
        <f>E16+E17</f>
        <v>1958</v>
      </c>
      <c r="G14" s="52"/>
      <c r="H14" s="52"/>
      <c r="I14" s="52"/>
    </row>
    <row r="15" spans="1:9" ht="15.75">
      <c r="A15" s="14"/>
      <c r="B15" s="15" t="s">
        <v>14</v>
      </c>
      <c r="C15" s="16"/>
      <c r="D15" s="37"/>
      <c r="E15" s="37"/>
      <c r="G15" s="52"/>
      <c r="H15" s="52"/>
      <c r="I15" s="52"/>
    </row>
    <row r="16" spans="1:9" ht="15.75">
      <c r="A16" s="14" t="s">
        <v>22</v>
      </c>
      <c r="B16" s="15" t="s">
        <v>16</v>
      </c>
      <c r="C16" s="16" t="s">
        <v>10</v>
      </c>
      <c r="D16" s="37">
        <f>'Новопокровское сп'!D16+'Ильинское сп'!D16+'Покровское сп'!D16+'Кубанское сп'!D16+'Калниболотское сп'!D16+'Незамаевское сп'!D16+'Новоивановское сп'!D16+'Горькобалковское сп'!D16+Лист9!D16+Лист10!D16+Лист11!D16+Лист12!D16+Лист13!D16+Лист14!D16+Лист15!D16</f>
        <v>138</v>
      </c>
      <c r="E16" s="37">
        <f>'Новопокровское сп'!E16+'Ильинское сп'!E16+'Покровское сп'!E16+'Кубанское сп'!E16+'Калниболотское сп'!E16+'Незамаевское сп'!E16+'Новоивановское сп'!E16+'Горькобалковское сп'!E16+Лист9!E16+Лист10!E16+Лист11!E16+Лист12!E16+Лист13!E16+Лист14!E16+Лист15!E16</f>
        <v>139</v>
      </c>
      <c r="G16" s="52"/>
      <c r="H16" s="52"/>
      <c r="I16" s="52"/>
    </row>
    <row r="17" spans="1:9" ht="15.75">
      <c r="A17" s="14" t="s">
        <v>23</v>
      </c>
      <c r="B17" s="15" t="s">
        <v>18</v>
      </c>
      <c r="C17" s="16" t="s">
        <v>19</v>
      </c>
      <c r="D17" s="37">
        <f>'Новопокровское сп'!D17+'Ильинское сп'!D17+'Покровское сп'!D17+'Кубанское сп'!D17+'Калниболотское сп'!D17+'Незамаевское сп'!D17+'Новоивановское сп'!D17+'Горькобалковское сп'!D17+Лист9!D17+Лист10!D17+Лист11!D17+Лист12!D17+Лист13!D17+Лист14!D17+Лист15!D17</f>
        <v>1801</v>
      </c>
      <c r="E17" s="37">
        <f>'Новопокровское сп'!E17+'Ильинское сп'!E17+'Покровское сп'!E17+'Кубанское сп'!E17+'Калниболотское сп'!E17+'Незамаевское сп'!E17+'Новоивановское сп'!E17+'Горькобалковское сп'!E17+Лист9!E17+Лист10!E17+Лист11!E17+Лист12!E17+Лист13!E17+Лист14!E17+Лист15!E17</f>
        <v>1819</v>
      </c>
      <c r="G17" s="52"/>
      <c r="H17" s="52"/>
      <c r="I17" s="52"/>
    </row>
    <row r="18" spans="1:9" ht="31.5">
      <c r="A18" s="11" t="s">
        <v>24</v>
      </c>
      <c r="B18" s="12" t="s">
        <v>25</v>
      </c>
      <c r="C18" s="7" t="s">
        <v>10</v>
      </c>
      <c r="D18" s="38">
        <f>'Новопокровское сп'!D18+'Ильинское сп'!D18+'Покровское сп'!D18+'Кубанское сп'!D18+'Калниболотское сп'!D18+'Незамаевское сп'!D18+'Новоивановское сп'!D18+'Горькобалковское сп'!D18+Лист9!D18+Лист10!D18+Лист11!D18+Лист12!D18+Лист13!D18+Лист14!D18+Лист15!D18</f>
        <v>36</v>
      </c>
      <c r="E18" s="38">
        <f>'Новопокровское сп'!E18+'Ильинское сп'!E18+'Покровское сп'!E18+'Кубанское сп'!E18+'Калниболотское сп'!E18+'Незамаевское сп'!E18+'Новоивановское сп'!E18+'Горькобалковское сп'!E18+Лист9!E18+Лист10!E18+Лист11!E18+Лист12!E18+Лист13!E18+Лист14!E18+Лист15!E18</f>
        <v>44</v>
      </c>
      <c r="G18" s="52"/>
      <c r="H18" s="52"/>
      <c r="I18" s="52"/>
    </row>
    <row r="19" spans="1:9" ht="31.5">
      <c r="A19" s="11" t="s">
        <v>26</v>
      </c>
      <c r="B19" s="12" t="s">
        <v>58</v>
      </c>
      <c r="C19" s="7" t="s">
        <v>10</v>
      </c>
      <c r="D19" s="38">
        <f>'Новопокровское сп'!D19+'Ильинское сп'!D19+'Покровское сп'!D19+'Кубанское сп'!D19+'Калниболотское сп'!D19+'Незамаевское сп'!D19+'Новоивановское сп'!D19+'Горькобалковское сп'!D19+Лист9!D19+Лист10!D19+Лист11!D19+Лист12!D19+Лист13!D19+Лист14!D19+Лист15!D19</f>
        <v>9</v>
      </c>
      <c r="E19" s="38">
        <f>'Новопокровское сп'!E19+'Ильинское сп'!E19+'Покровское сп'!E19+'Кубанское сп'!E19+'Калниболотское сп'!E19+'Незамаевское сп'!E19+'Новоивановское сп'!E19+'Горькобалковское сп'!E19+Лист9!E19+Лист10!E19+Лист11!E19+Лист12!E19+Лист13!E19+Лист14!E19+Лист15!E19</f>
        <v>9</v>
      </c>
      <c r="G19" s="52"/>
      <c r="H19" s="52"/>
      <c r="I19" s="52"/>
    </row>
    <row r="20" spans="1:9" ht="47.25">
      <c r="A20" s="11" t="s">
        <v>27</v>
      </c>
      <c r="B20" s="12" t="s">
        <v>28</v>
      </c>
      <c r="C20" s="7" t="s">
        <v>10</v>
      </c>
      <c r="D20" s="38">
        <f>'Новопокровское сп'!D20+'Ильинское сп'!D20+'Покровское сп'!D20+'Кубанское сп'!D20+'Калниболотское сп'!D20+'Незамаевское сп'!D20+'Новоивановское сп'!D20+'Горькобалковское сп'!D20+Лист9!D20+Лист10!D20+Лист11!D20+Лист12!D20+Лист13!D20+Лист14!D20+Лист15!D20</f>
        <v>9</v>
      </c>
      <c r="E20" s="38">
        <f>'Новопокровское сп'!E20+'Ильинское сп'!E20+'Покровское сп'!E20+'Кубанское сп'!E20+'Калниболотское сп'!E20+'Незамаевское сп'!E20+'Новоивановское сп'!E20+'Горькобалковское сп'!E20+Лист9!E20+Лист10!E20+Лист11!E20+Лист12!E20+Лист13!E20+Лист14!E20+Лист15!E20</f>
        <v>12</v>
      </c>
      <c r="G20" s="52"/>
      <c r="H20" s="52"/>
      <c r="I20" s="52"/>
    </row>
    <row r="21" spans="1:9" ht="31.5">
      <c r="A21" s="11" t="s">
        <v>29</v>
      </c>
      <c r="B21" s="12" t="s">
        <v>67</v>
      </c>
      <c r="C21" s="7" t="s">
        <v>7</v>
      </c>
      <c r="D21" s="38">
        <f>D23+D27+D13+D17</f>
        <v>5488</v>
      </c>
      <c r="E21" s="38">
        <f>E23+E27+E13+E17</f>
        <v>5521</v>
      </c>
      <c r="G21" s="52"/>
      <c r="H21" s="52"/>
      <c r="I21" s="52"/>
    </row>
    <row r="22" spans="1:9" ht="15.75">
      <c r="A22" s="14"/>
      <c r="B22" s="15" t="s">
        <v>11</v>
      </c>
      <c r="C22" s="16"/>
      <c r="D22" s="37"/>
      <c r="E22" s="37"/>
      <c r="G22" s="52"/>
      <c r="H22" s="52"/>
      <c r="I22" s="52"/>
    </row>
    <row r="23" spans="1:9" ht="15.75">
      <c r="A23" s="18" t="s">
        <v>30</v>
      </c>
      <c r="B23" s="19" t="s">
        <v>13</v>
      </c>
      <c r="C23" s="20" t="s">
        <v>7</v>
      </c>
      <c r="D23" s="36">
        <f>D25+D26</f>
        <v>498</v>
      </c>
      <c r="E23" s="36">
        <f>E25+E26</f>
        <v>491</v>
      </c>
      <c r="G23" s="52"/>
      <c r="H23" s="52"/>
      <c r="I23" s="52"/>
    </row>
    <row r="24" spans="1:9" ht="15.75">
      <c r="A24" s="14"/>
      <c r="B24" s="15" t="s">
        <v>14</v>
      </c>
      <c r="C24" s="16"/>
      <c r="D24" s="37"/>
      <c r="E24" s="37"/>
      <c r="G24" s="52"/>
      <c r="H24" s="52"/>
      <c r="I24" s="52"/>
    </row>
    <row r="25" spans="1:9" ht="15.75">
      <c r="A25" s="14" t="s">
        <v>31</v>
      </c>
      <c r="B25" s="15" t="s">
        <v>16</v>
      </c>
      <c r="C25" s="16" t="s">
        <v>7</v>
      </c>
      <c r="D25" s="37">
        <f>'Новопокровское сп'!D25+'Ильинское сп'!D25+'Покровское сп'!D25+'Кубанское сп'!D25+'Калниболотское сп'!D25+'Незамаевское сп'!D25+'Новоивановское сп'!D25+'Горькобалковское сп'!D25+Лист9!D25+Лист10!D25+Лист11!D25+Лист12!D25+Лист13!D25+Лист14!D25+Лист15!D25</f>
        <v>498</v>
      </c>
      <c r="E25" s="37">
        <f>'Новопокровское сп'!E25+'Ильинское сп'!E25+'Покровское сп'!E25+'Кубанское сп'!E25+'Калниболотское сп'!E25+'Незамаевское сп'!E25+'Новоивановское сп'!E25+'Горькобалковское сп'!E25+Лист9!E25+Лист10!E25+Лист11!E25+Лист12!E25+Лист13!E25+Лист14!E25+Лист15!E25</f>
        <v>491</v>
      </c>
      <c r="G25" s="52"/>
      <c r="H25" s="52"/>
      <c r="I25" s="52"/>
    </row>
    <row r="26" spans="1:9" ht="15.75">
      <c r="A26" s="14" t="s">
        <v>32</v>
      </c>
      <c r="B26" s="15" t="s">
        <v>18</v>
      </c>
      <c r="C26" s="16" t="s">
        <v>7</v>
      </c>
      <c r="D26" s="37">
        <f>'Новопокровское сп'!D26+'Ильинское сп'!D26+'Покровское сп'!D26+'Кубанское сп'!D26+'Калниболотское сп'!D26+'Незамаевское сп'!D26+'Новоивановское сп'!D26+'Горькобалковское сп'!D26+Лист9!D26+Лист10!D26+Лист11!D26+Лист12!D26+Лист13!D26+Лист14!D26+Лист15!D26</f>
        <v>0</v>
      </c>
      <c r="E26" s="37">
        <f>'Новопокровское сп'!E26+'Ильинское сп'!E26+'Покровское сп'!E26+'Кубанское сп'!E26+'Калниболотское сп'!E26+'Незамаевское сп'!E26+'Новоивановское сп'!E26+'Горькобалковское сп'!E26+Лист9!E26+Лист10!E26+Лист11!E26+Лист12!E26+Лист13!E26+Лист14!E26+Лист15!E26</f>
        <v>0</v>
      </c>
      <c r="G26" s="52"/>
      <c r="H26" s="52"/>
      <c r="I26" s="52"/>
    </row>
    <row r="27" spans="1:9" ht="15.75">
      <c r="A27" s="18" t="s">
        <v>33</v>
      </c>
      <c r="B27" s="19" t="s">
        <v>21</v>
      </c>
      <c r="C27" s="20" t="s">
        <v>7</v>
      </c>
      <c r="D27" s="36">
        <f>D29+D30</f>
        <v>3189</v>
      </c>
      <c r="E27" s="36">
        <f>E29+E30</f>
        <v>3211</v>
      </c>
      <c r="G27" s="52"/>
      <c r="H27" s="52"/>
      <c r="I27" s="52"/>
    </row>
    <row r="28" spans="1:9" ht="15.75">
      <c r="A28" s="14"/>
      <c r="B28" s="15" t="s">
        <v>14</v>
      </c>
      <c r="C28" s="16"/>
      <c r="D28" s="37"/>
      <c r="E28" s="37"/>
      <c r="G28" s="52"/>
      <c r="H28" s="52"/>
      <c r="I28" s="52"/>
    </row>
    <row r="29" spans="1:9" ht="15.75">
      <c r="A29" s="14" t="s">
        <v>34</v>
      </c>
      <c r="B29" s="15" t="s">
        <v>16</v>
      </c>
      <c r="C29" s="16" t="s">
        <v>7</v>
      </c>
      <c r="D29" s="37">
        <f>'Новопокровское сп'!D29+'Ильинское сп'!D29+'Покровское сп'!D29+'Кубанское сп'!D29+'Калниболотское сп'!D29+'Незамаевское сп'!D29+'Новоивановское сп'!D29+'Горькобалковское сп'!D29+Лист9!D29+Лист10!D29+Лист11!D29+Лист12!D29+Лист13!D29+Лист14!D29+Лист15!D29</f>
        <v>1205</v>
      </c>
      <c r="E29" s="37">
        <f>'Новопокровское сп'!E29+'Ильинское сп'!E29+'Покровское сп'!E29+'Кубанское сп'!E29+'Калниболотское сп'!E29+'Незамаевское сп'!E29+'Новоивановское сп'!E29+'Горькобалковское сп'!E29+Лист9!E29+Лист10!E29+Лист11!E29+Лист12!E29+Лист13!E29+Лист14!E29+Лист15!E29</f>
        <v>1179</v>
      </c>
      <c r="G29" s="52"/>
      <c r="H29" s="52"/>
      <c r="I29" s="52"/>
    </row>
    <row r="30" spans="1:9" ht="15.75">
      <c r="A30" s="14" t="s">
        <v>35</v>
      </c>
      <c r="B30" s="15" t="s">
        <v>18</v>
      </c>
      <c r="C30" s="16" t="s">
        <v>7</v>
      </c>
      <c r="D30" s="37">
        <f>'Новопокровское сп'!D30+'Ильинское сп'!D30+'Покровское сп'!D30+'Кубанское сп'!D30+'Калниболотское сп'!D30+'Незамаевское сп'!D30+'Новоивановское сп'!D30+'Горькобалковское сп'!D30+Лист9!D30+Лист10!D30+Лист11!D30+Лист12!D30+Лист13!D30+Лист14!D30+Лист15!D30</f>
        <v>1984</v>
      </c>
      <c r="E30" s="37">
        <f>'Новопокровское сп'!E30+'Ильинское сп'!E30+'Покровское сп'!E30+'Кубанское сп'!E30+'Калниболотское сп'!E30+'Незамаевское сп'!E30+'Новоивановское сп'!E30+'Горькобалковское сп'!E30+Лист9!E30+Лист10!E30+Лист11!E30+Лист12!E30+Лист13!E30+Лист14!E30+Лист15!E30</f>
        <v>2032</v>
      </c>
      <c r="G30" s="52"/>
      <c r="H30" s="52"/>
      <c r="I30" s="52"/>
    </row>
    <row r="31" spans="1:9" ht="31.5">
      <c r="A31" s="11" t="s">
        <v>36</v>
      </c>
      <c r="B31" s="12" t="s">
        <v>37</v>
      </c>
      <c r="C31" s="7" t="s">
        <v>7</v>
      </c>
      <c r="D31" s="38">
        <f>'Новопокровское сп'!D31+'Ильинское сп'!D31+'Покровское сп'!D31+'Кубанское сп'!D31+'Калниболотское сп'!D31+'Незамаевское сп'!D31+'Новоивановское сп'!D31+'Горькобалковское сп'!D31+Лист9!D31+Лист10!D31+Лист11!D31+Лист12!D31+Лист13!D31+Лист14!D31+Лист15!D31</f>
        <v>9697</v>
      </c>
      <c r="E31" s="38">
        <f>'Новопокровское сп'!E31+'Ильинское сп'!E31+'Покровское сп'!E31+'Кубанское сп'!E31+'Калниболотское сп'!E31+'Незамаевское сп'!E31+'Новоивановское сп'!E31+'Горькобалковское сп'!E31+Лист9!E31+Лист10!E31+Лист11!E31+Лист12!E31+Лист13!E31+Лист14!E31+Лист15!E31</f>
        <v>9237</v>
      </c>
      <c r="G31" s="52"/>
      <c r="H31" s="52"/>
      <c r="I31" s="52"/>
    </row>
    <row r="32" spans="1:9" ht="15.75">
      <c r="A32" s="11"/>
      <c r="B32" s="15" t="s">
        <v>38</v>
      </c>
      <c r="C32" s="16" t="s">
        <v>7</v>
      </c>
      <c r="D32" s="37">
        <f>'Новопокровское сп'!D32+'Ильинское сп'!D32+'Покровское сп'!D32+'Кубанское сп'!D32+'Калниболотское сп'!D32+'Незамаевское сп'!D32+'Новоивановское сп'!D32+'Горькобалковское сп'!D32+Лист9!D32+Лист10!D32+Лист11!D32+Лист12!D32+Лист13!D32+Лист14!D32+Лист15!D32</f>
        <v>1157</v>
      </c>
      <c r="E32" s="37">
        <f>'Новопокровское сп'!E32+'Ильинское сп'!E32+'Покровское сп'!E32+'Кубанское сп'!E32+'Калниболотское сп'!E32+'Незамаевское сп'!E32+'Новоивановское сп'!E32+'Горькобалковское сп'!E32+Лист9!E32+Лист10!E32+Лист11!E32+Лист12!E32+Лист13!E32+Лист14!E32+Лист15!E32</f>
        <v>1131</v>
      </c>
      <c r="G32" s="52"/>
      <c r="H32" s="52"/>
      <c r="I32" s="52"/>
    </row>
    <row r="33" spans="1:9" ht="15.75">
      <c r="A33" s="11" t="s">
        <v>39</v>
      </c>
      <c r="B33" s="12" t="s">
        <v>40</v>
      </c>
      <c r="C33" s="7" t="s">
        <v>41</v>
      </c>
      <c r="D33" s="39">
        <f>'Новопокровское сп'!D33+'Ильинское сп'!D33+'Покровское сп'!D33+'Кубанское сп'!D33+'Калниболотское сп'!D33+'Незамаевское сп'!D33+'Новоивановское сп'!D33+'Горькобалковское сп'!D33+Лист9!D33+Лист10!D33+Лист11!D33+Лист12!D33+Лист13!D33+Лист14!D33+Лист15!D33</f>
        <v>267308.4</v>
      </c>
      <c r="E33" s="39">
        <f>'Новопокровское сп'!E33+'Ильинское сп'!E33+'Покровское сп'!E33+'Кубанское сп'!E33+'Калниболотское сп'!E33+'Незамаевское сп'!E33+'Новоивановское сп'!E33+'Горькобалковское сп'!E33+Лист9!E33+Лист10!E33+Лист11!E33+Лист12!E33+Лист13!E33+Лист14!E33+Лист15!E33</f>
        <v>279309.14999999997</v>
      </c>
      <c r="G33" s="52"/>
      <c r="H33" s="52"/>
      <c r="I33" s="52"/>
    </row>
    <row r="34" spans="1:9" ht="15.75">
      <c r="A34" s="11"/>
      <c r="B34" s="2" t="s">
        <v>42</v>
      </c>
      <c r="C34" s="16" t="s">
        <v>41</v>
      </c>
      <c r="D34" s="40">
        <f>'Новопокровское сп'!D34+'Ильинское сп'!D34+'Покровское сп'!D34+'Кубанское сп'!D34+'Калниболотское сп'!D34+'Незамаевское сп'!D34+'Новоивановское сп'!D34+'Горькобалковское сп'!D34+Лист9!D34+Лист10!D34+Лист11!D34+Лист12!D34+Лист13!D34+Лист14!D34+Лист15!D34</f>
        <v>9.3</v>
      </c>
      <c r="E34" s="40">
        <f>'Новопокровское сп'!E34+'Ильинское сп'!E34+'Покровское сп'!E34+'Кубанское сп'!E34+'Калниболотское сп'!E34+'Незамаевское сп'!E34+'Новоивановское сп'!E34+'Горькобалковское сп'!E34+Лист9!E34+Лист10!E34+Лист11!E34+Лист12!E34+Лист13!E34+Лист14!E34+Лист15!E34</f>
        <v>4.5</v>
      </c>
      <c r="G34" s="52"/>
      <c r="H34" s="52"/>
      <c r="I34" s="52"/>
    </row>
    <row r="35" spans="1:9" ht="15.75">
      <c r="A35" s="23" t="s">
        <v>43</v>
      </c>
      <c r="B35" s="9" t="s">
        <v>44</v>
      </c>
      <c r="C35" s="24"/>
      <c r="D35" s="25"/>
      <c r="E35" s="41"/>
      <c r="G35" s="52"/>
      <c r="H35" s="52"/>
      <c r="I35" s="52"/>
    </row>
    <row r="36" spans="1:9" ht="31.5">
      <c r="A36" s="14" t="s">
        <v>5</v>
      </c>
      <c r="B36" s="15" t="s">
        <v>45</v>
      </c>
      <c r="C36" s="16" t="s">
        <v>10</v>
      </c>
      <c r="D36" s="27">
        <f>D8/D7*1000</f>
        <v>45.28090934501071</v>
      </c>
      <c r="E36" s="27">
        <f>E8/E7*1000</f>
        <v>45.957905087444104</v>
      </c>
      <c r="G36" s="52"/>
      <c r="H36" s="52"/>
      <c r="I36" s="52"/>
    </row>
    <row r="37" spans="1:9" ht="31.5">
      <c r="A37" s="14" t="s">
        <v>46</v>
      </c>
      <c r="B37" s="15" t="s">
        <v>47</v>
      </c>
      <c r="C37" s="16" t="s">
        <v>10</v>
      </c>
      <c r="D37" s="27">
        <f>D18/D7*1000</f>
        <v>0.8385353582409392</v>
      </c>
      <c r="E37" s="27">
        <f>E18/E7*1000</f>
        <v>1.0301313417460727</v>
      </c>
      <c r="G37" s="52"/>
      <c r="H37" s="52"/>
      <c r="I37" s="52"/>
    </row>
    <row r="38" spans="1:9" ht="33" customHeight="1">
      <c r="A38" s="14" t="s">
        <v>48</v>
      </c>
      <c r="B38" s="15" t="s">
        <v>59</v>
      </c>
      <c r="C38" s="16" t="s">
        <v>10</v>
      </c>
      <c r="D38" s="27">
        <f>D19/D7*1000</f>
        <v>0.2096338395602348</v>
      </c>
      <c r="E38" s="27">
        <f>E19/E7*1000</f>
        <v>0.2107086835389694</v>
      </c>
      <c r="G38" s="52"/>
      <c r="H38" s="52"/>
      <c r="I38" s="52"/>
    </row>
    <row r="39" spans="1:9" ht="47.25">
      <c r="A39" s="14" t="s">
        <v>49</v>
      </c>
      <c r="B39" s="15" t="s">
        <v>50</v>
      </c>
      <c r="C39" s="16" t="s">
        <v>10</v>
      </c>
      <c r="D39" s="27">
        <f>D20/D7*1000</f>
        <v>0.2096338395602348</v>
      </c>
      <c r="E39" s="27">
        <f>E20/E7*1000</f>
        <v>0.28094491138529254</v>
      </c>
      <c r="G39" s="52"/>
      <c r="H39" s="52"/>
      <c r="I39" s="52"/>
    </row>
    <row r="40" spans="1:9" ht="47.25">
      <c r="A40" s="14" t="s">
        <v>8</v>
      </c>
      <c r="B40" s="15" t="s">
        <v>61</v>
      </c>
      <c r="C40" s="16" t="s">
        <v>64</v>
      </c>
      <c r="D40" s="27">
        <f>D32/D31*100</f>
        <v>11.931525213983708</v>
      </c>
      <c r="E40" s="27">
        <f>E32/E31*100</f>
        <v>12.244235141279635</v>
      </c>
      <c r="G40" s="52"/>
      <c r="H40" s="52"/>
      <c r="I40" s="52"/>
    </row>
    <row r="41" spans="1:9" ht="63">
      <c r="A41" s="14" t="s">
        <v>24</v>
      </c>
      <c r="B41" s="15" t="s">
        <v>62</v>
      </c>
      <c r="C41" s="16" t="s">
        <v>7</v>
      </c>
      <c r="D41" s="26">
        <f>(D27+D17)/D7*1000</f>
        <v>116.23031771173018</v>
      </c>
      <c r="E41" s="26">
        <f>(E27+E17)/E7*1000</f>
        <v>117.76274202233512</v>
      </c>
      <c r="G41" s="52"/>
      <c r="H41" s="52"/>
      <c r="I41" s="52"/>
    </row>
    <row r="42" spans="1:9" ht="31.5">
      <c r="A42" s="14" t="s">
        <v>26</v>
      </c>
      <c r="B42" s="15" t="s">
        <v>63</v>
      </c>
      <c r="C42" s="16" t="s">
        <v>64</v>
      </c>
      <c r="D42" s="27">
        <f>D34/D33*100</f>
        <v>0.003479127479720054</v>
      </c>
      <c r="E42" s="27">
        <f>E34/E33*100</f>
        <v>0.0016111180031159022</v>
      </c>
      <c r="G42" s="52"/>
      <c r="H42" s="52"/>
      <c r="I42" s="52"/>
    </row>
    <row r="43" spans="1:9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-7.614241643672699</v>
      </c>
      <c r="G43" s="52"/>
      <c r="H43" s="52"/>
      <c r="I43" s="52"/>
    </row>
    <row r="44" spans="1:9" ht="15.75">
      <c r="A44" s="14"/>
      <c r="B44" s="15" t="s">
        <v>53</v>
      </c>
      <c r="C44" s="16"/>
      <c r="D44" s="26"/>
      <c r="E44" s="27"/>
      <c r="G44" s="52"/>
      <c r="H44" s="52"/>
      <c r="I44" s="52"/>
    </row>
    <row r="45" spans="1:9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-0.5692141401112139</v>
      </c>
      <c r="G45" s="52"/>
      <c r="H45" s="52"/>
      <c r="I45" s="52"/>
    </row>
    <row r="46" spans="1:9" ht="15.75">
      <c r="A46" s="31"/>
      <c r="G46" s="52"/>
      <c r="H46" s="52"/>
      <c r="I46" s="52"/>
    </row>
    <row r="47" spans="7:9" ht="15.75">
      <c r="G47" s="52"/>
      <c r="H47" s="52"/>
      <c r="I47" s="52"/>
    </row>
    <row r="48" spans="2:9" ht="15.75">
      <c r="B48" s="2" t="s">
        <v>75</v>
      </c>
      <c r="C48" s="32"/>
      <c r="E48" s="32" t="s">
        <v>72</v>
      </c>
      <c r="G48" s="52"/>
      <c r="H48" s="52"/>
      <c r="I48" s="52"/>
    </row>
    <row r="49" ht="18" customHeight="1"/>
    <row r="51" ht="14.25" customHeight="1"/>
  </sheetData>
  <sheetProtection password="C7F5" sheet="1"/>
  <mergeCells count="2">
    <mergeCell ref="C1:E1"/>
    <mergeCell ref="B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25">
      <selection activeCell="D5" sqref="D5:E4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4113</v>
      </c>
      <c r="E7" s="38">
        <v>4089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250</v>
      </c>
      <c r="E8" s="13">
        <f>E10+E14</f>
        <v>263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2</v>
      </c>
      <c r="E10" s="21">
        <f>E12+E13</f>
        <v>2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2</v>
      </c>
      <c r="E12" s="55">
        <v>2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248</v>
      </c>
      <c r="E14" s="21">
        <f>E16+E17</f>
        <v>261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7</v>
      </c>
      <c r="E16" s="55">
        <v>6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241</v>
      </c>
      <c r="E17" s="57">
        <v>255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2</v>
      </c>
      <c r="E18" s="38">
        <v>2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2</v>
      </c>
      <c r="E19" s="38">
        <v>2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1</v>
      </c>
      <c r="E20" s="38">
        <v>1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699</v>
      </c>
      <c r="E21" s="13">
        <f>E23+E27+E13+E17</f>
        <v>722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268</v>
      </c>
      <c r="E23" s="21">
        <f>E25+E26</f>
        <v>270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268</v>
      </c>
      <c r="E25" s="55">
        <v>270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190</v>
      </c>
      <c r="E27" s="21">
        <f>E29+E30</f>
        <v>197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67</v>
      </c>
      <c r="E29" s="55">
        <v>66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123</v>
      </c>
      <c r="E30" s="57">
        <v>131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1060</v>
      </c>
      <c r="E31" s="62">
        <v>1056</v>
      </c>
    </row>
    <row r="32" spans="1:5" ht="15.75">
      <c r="A32" s="11"/>
      <c r="B32" s="15" t="s">
        <v>38</v>
      </c>
      <c r="C32" s="16" t="s">
        <v>7</v>
      </c>
      <c r="D32" s="63">
        <v>67</v>
      </c>
      <c r="E32" s="63">
        <v>66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24714.5</v>
      </c>
      <c r="E33" s="59">
        <v>24608.9</v>
      </c>
    </row>
    <row r="34" spans="1:5" ht="15.75">
      <c r="A34" s="11"/>
      <c r="B34" s="2" t="s">
        <v>42</v>
      </c>
      <c r="C34" s="16" t="s">
        <v>41</v>
      </c>
      <c r="D34" s="60">
        <v>0</v>
      </c>
      <c r="E34" s="60">
        <v>0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60.78288353999513</v>
      </c>
      <c r="E36" s="27">
        <f>E8/E7*1000</f>
        <v>64.31890437759843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0.4862630683199611</v>
      </c>
      <c r="E37" s="27">
        <f>E18/E7*1000</f>
        <v>0.48911714355588165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0.4862630683199611</v>
      </c>
      <c r="E38" s="27">
        <f>E19/E7*1000</f>
        <v>0.48911714355588165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0.24313153415998054</v>
      </c>
      <c r="E39" s="27">
        <f>E20/E7*1000</f>
        <v>0.24455857177794083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6.320754716981132</v>
      </c>
      <c r="E40" s="27">
        <f>E32/E31*100</f>
        <v>6.25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104.78969122295162</v>
      </c>
      <c r="E41" s="26">
        <f>(E27+E17)/E7*1000</f>
        <v>110.54047444362925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</v>
      </c>
      <c r="E42" s="27">
        <f>E34/E33*100</f>
        <v>0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6.434155859978375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0.72261617379462</v>
      </c>
    </row>
    <row r="46" ht="15.75">
      <c r="A46" s="31"/>
    </row>
    <row r="47" ht="15.75">
      <c r="A47" s="31"/>
    </row>
    <row r="48" spans="2:5" ht="15.75">
      <c r="B48" s="34" t="s">
        <v>73</v>
      </c>
      <c r="C48" s="32"/>
      <c r="E48" s="32" t="s">
        <v>74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37">
      <selection activeCell="D5" sqref="D5:E4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71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2621</v>
      </c>
      <c r="E7" s="38">
        <v>2618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149</v>
      </c>
      <c r="E8" s="13">
        <f>E10+E14</f>
        <v>154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0</v>
      </c>
      <c r="E12" s="55">
        <v>0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149</v>
      </c>
      <c r="E14" s="21">
        <f>E16+E17</f>
        <v>154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11</v>
      </c>
      <c r="E16" s="55">
        <v>12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138</v>
      </c>
      <c r="E17" s="57">
        <v>142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1</v>
      </c>
      <c r="E18" s="38">
        <v>1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0</v>
      </c>
      <c r="E19" s="38"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0</v>
      </c>
      <c r="E20" s="38">
        <v>0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288</v>
      </c>
      <c r="E21" s="13">
        <f>E23+E27+E13+E17</f>
        <v>304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0</v>
      </c>
      <c r="E25" s="55">
        <v>0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150</v>
      </c>
      <c r="E27" s="21">
        <f>E29+E30</f>
        <v>162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82</v>
      </c>
      <c r="E29" s="55">
        <v>81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68</v>
      </c>
      <c r="E30" s="57">
        <v>81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202</v>
      </c>
      <c r="E31" s="62">
        <v>205</v>
      </c>
    </row>
    <row r="32" spans="1:5" ht="15.75">
      <c r="A32" s="11"/>
      <c r="B32" s="15" t="s">
        <v>38</v>
      </c>
      <c r="C32" s="16" t="s">
        <v>7</v>
      </c>
      <c r="D32" s="63">
        <v>82</v>
      </c>
      <c r="E32" s="63">
        <v>81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16058.8</v>
      </c>
      <c r="E33" s="59">
        <v>13969.75</v>
      </c>
    </row>
    <row r="34" spans="1:5" ht="15.75">
      <c r="A34" s="11"/>
      <c r="B34" s="2" t="s">
        <v>42</v>
      </c>
      <c r="C34" s="16" t="s">
        <v>41</v>
      </c>
      <c r="D34" s="60">
        <v>7.3</v>
      </c>
      <c r="E34" s="60">
        <v>3.5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56.84853109500191</v>
      </c>
      <c r="E36" s="27">
        <f>E8/E7*1000</f>
        <v>58.8235294117647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0.38153376573826786</v>
      </c>
      <c r="E37" s="27">
        <f>E18/E7*1000</f>
        <v>0.3819709702062643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40.5940594059406</v>
      </c>
      <c r="E40" s="27">
        <f>E32/E31*100</f>
        <v>39.51219512195122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109.88172453262113</v>
      </c>
      <c r="E41" s="26">
        <f>(E27+E17)/E7*1000</f>
        <v>116.11917494270435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0.045457942062918776</v>
      </c>
      <c r="E42" s="27">
        <f>E34/E33*100</f>
        <v>0.02505413482703699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7.8177988270678895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-0.346120203830548</v>
      </c>
    </row>
    <row r="46" ht="15.75">
      <c r="A46" s="31"/>
    </row>
    <row r="47" ht="15.75">
      <c r="A47" s="31"/>
    </row>
    <row r="48" spans="2:5" ht="15.75">
      <c r="B48" s="34" t="s">
        <v>76</v>
      </c>
      <c r="C48" s="32"/>
      <c r="E48" s="32" t="s">
        <v>77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31">
      <selection activeCell="D5" sqref="D5:E4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4359</v>
      </c>
      <c r="E7" s="38">
        <v>4352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215</v>
      </c>
      <c r="E8" s="13">
        <f>E10+E14</f>
        <v>211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0</v>
      </c>
      <c r="E12" s="55">
        <v>0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215</v>
      </c>
      <c r="E14" s="21">
        <f>E16+E17</f>
        <v>211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10</v>
      </c>
      <c r="E16" s="55">
        <v>10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205</v>
      </c>
      <c r="E17" s="57">
        <v>201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0</v>
      </c>
      <c r="E18" s="38">
        <v>0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0</v>
      </c>
      <c r="E19" s="38"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1</v>
      </c>
      <c r="E20" s="38">
        <v>1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430</v>
      </c>
      <c r="E21" s="13">
        <f>E23+E27+E13+E17</f>
        <v>436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0</v>
      </c>
      <c r="E25" s="55">
        <v>0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225</v>
      </c>
      <c r="E27" s="21">
        <f>E29+E30</f>
        <v>235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78</v>
      </c>
      <c r="E29" s="55">
        <v>79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147</v>
      </c>
      <c r="E30" s="57">
        <v>156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298</v>
      </c>
      <c r="E31" s="62">
        <v>282</v>
      </c>
    </row>
    <row r="32" spans="1:5" ht="15.75">
      <c r="A32" s="11"/>
      <c r="B32" s="15" t="s">
        <v>38</v>
      </c>
      <c r="C32" s="16" t="s">
        <v>7</v>
      </c>
      <c r="D32" s="63">
        <v>78</v>
      </c>
      <c r="E32" s="63">
        <v>79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23620.6</v>
      </c>
      <c r="E33" s="59">
        <v>24651</v>
      </c>
    </row>
    <row r="34" spans="1:5" ht="15.75">
      <c r="A34" s="11"/>
      <c r="B34" s="2" t="s">
        <v>42</v>
      </c>
      <c r="C34" s="16" t="s">
        <v>41</v>
      </c>
      <c r="D34" s="60">
        <v>0</v>
      </c>
      <c r="E34" s="60">
        <v>0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49.32323927506309</v>
      </c>
      <c r="E36" s="27">
        <f>E8/E7*1000</f>
        <v>48.48345588235294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0.22941041523285155</v>
      </c>
      <c r="E39" s="27">
        <f>E20/E7*1000</f>
        <v>0.22977941176470587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26.174496644295303</v>
      </c>
      <c r="E40" s="27">
        <f>E32/E31*100</f>
        <v>28.01418439716312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98.64647855012618</v>
      </c>
      <c r="E41" s="26">
        <f>(E27+E17)/E7*1000</f>
        <v>100.18382352941177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</v>
      </c>
      <c r="E42" s="27">
        <f>E34/E33*100</f>
        <v>0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-2.2877257837064917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0.2585611412493414</v>
      </c>
    </row>
    <row r="46" ht="15.75">
      <c r="A46" s="31"/>
    </row>
    <row r="47" ht="15.75">
      <c r="A47" s="31"/>
    </row>
    <row r="48" spans="2:5" ht="15.75">
      <c r="B48" s="34" t="s">
        <v>78</v>
      </c>
      <c r="C48" s="32"/>
      <c r="E48" s="32" t="s">
        <v>79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28">
      <selection activeCell="B51" sqref="B51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5635</v>
      </c>
      <c r="E7" s="38">
        <v>5601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170</v>
      </c>
      <c r="E8" s="13">
        <f>E10+E14</f>
        <v>182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0</v>
      </c>
      <c r="E12" s="55">
        <v>0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170</v>
      </c>
      <c r="E14" s="21">
        <f>E16+E17</f>
        <v>182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9</v>
      </c>
      <c r="E16" s="55">
        <v>10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161</v>
      </c>
      <c r="E17" s="57">
        <v>172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0</v>
      </c>
      <c r="E18" s="38">
        <v>0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0</v>
      </c>
      <c r="E19" s="38"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1</v>
      </c>
      <c r="E20" s="38">
        <v>1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316</v>
      </c>
      <c r="E21" s="13">
        <f>E23+E27+E13+E17</f>
        <v>340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0</v>
      </c>
      <c r="E25" s="55">
        <v>0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155</v>
      </c>
      <c r="E27" s="21">
        <f>E29+E30</f>
        <v>168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8</v>
      </c>
      <c r="E29" s="55">
        <v>9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147</v>
      </c>
      <c r="E30" s="57">
        <v>159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618</v>
      </c>
      <c r="E31" s="62">
        <v>609</v>
      </c>
    </row>
    <row r="32" spans="1:5" ht="15.75">
      <c r="A32" s="11"/>
      <c r="B32" s="15" t="s">
        <v>38</v>
      </c>
      <c r="C32" s="16" t="s">
        <v>7</v>
      </c>
      <c r="D32" s="63">
        <v>8</v>
      </c>
      <c r="E32" s="63">
        <v>9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21317.6</v>
      </c>
      <c r="E33" s="59">
        <v>27934.4</v>
      </c>
    </row>
    <row r="34" spans="1:5" ht="15.75">
      <c r="A34" s="11"/>
      <c r="B34" s="2" t="s">
        <v>42</v>
      </c>
      <c r="C34" s="16" t="s">
        <v>41</v>
      </c>
      <c r="D34" s="60">
        <v>0</v>
      </c>
      <c r="E34" s="60">
        <v>1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30.168589174800353</v>
      </c>
      <c r="E36" s="27">
        <f>E8/E7*1000</f>
        <v>32.494197464738434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0.1774622892635315</v>
      </c>
      <c r="E39" s="27">
        <f>E20/E7*1000</f>
        <v>0.17853954650955187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1.2944983818770228</v>
      </c>
      <c r="E40" s="27">
        <f>E32/E31*100</f>
        <v>1.477832512315271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56.078083407275955</v>
      </c>
      <c r="E41" s="26">
        <f>(E27+E17)/E7*1000</f>
        <v>60.70344581324764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</v>
      </c>
      <c r="E42" s="27">
        <f>E34/E33*100</f>
        <v>0.0035798155679019417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3.4970938609486097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0.1871576044777148</v>
      </c>
    </row>
    <row r="46" ht="15.75">
      <c r="A46" s="31"/>
    </row>
    <row r="47" ht="15.75">
      <c r="A47" s="31"/>
    </row>
    <row r="48" spans="2:5" ht="15.75">
      <c r="B48" s="34" t="s">
        <v>80</v>
      </c>
      <c r="C48" s="32"/>
      <c r="E48" s="32" t="s">
        <v>81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25">
      <selection activeCell="D5" sqref="D5:E4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2492</v>
      </c>
      <c r="E7" s="38">
        <v>2489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84</v>
      </c>
      <c r="E8" s="13">
        <f>E10+E14</f>
        <v>89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1</v>
      </c>
      <c r="E10" s="21">
        <f>E12+E13</f>
        <v>1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1</v>
      </c>
      <c r="E12" s="55">
        <v>1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83</v>
      </c>
      <c r="E14" s="21">
        <f>E16+E17</f>
        <v>88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9</v>
      </c>
      <c r="E16" s="55">
        <v>9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74</v>
      </c>
      <c r="E17" s="57">
        <v>79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0</v>
      </c>
      <c r="E18" s="38">
        <v>0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0</v>
      </c>
      <c r="E19" s="38"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0</v>
      </c>
      <c r="E20" s="38">
        <v>1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271</v>
      </c>
      <c r="E21" s="13">
        <f>E23+E27+E13+E17</f>
        <v>285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95</v>
      </c>
      <c r="E23" s="21">
        <f>E25+E26</f>
        <v>91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95</v>
      </c>
      <c r="E25" s="55">
        <v>91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102</v>
      </c>
      <c r="E27" s="21">
        <f>E29+E30</f>
        <v>115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35</v>
      </c>
      <c r="E29" s="55">
        <v>36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67</v>
      </c>
      <c r="E30" s="57">
        <v>79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805</v>
      </c>
      <c r="E31" s="62">
        <v>803</v>
      </c>
    </row>
    <row r="32" spans="1:5" ht="15.75">
      <c r="A32" s="11"/>
      <c r="B32" s="15" t="s">
        <v>38</v>
      </c>
      <c r="C32" s="16" t="s">
        <v>7</v>
      </c>
      <c r="D32" s="63">
        <v>35</v>
      </c>
      <c r="E32" s="63">
        <v>36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12419</v>
      </c>
      <c r="E33" s="59">
        <v>13745</v>
      </c>
    </row>
    <row r="34" spans="1:5" ht="15.75">
      <c r="A34" s="11"/>
      <c r="B34" s="2" t="s">
        <v>42</v>
      </c>
      <c r="C34" s="16" t="s">
        <v>41</v>
      </c>
      <c r="D34" s="60">
        <v>0</v>
      </c>
      <c r="E34" s="60">
        <v>0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33.70786516853933</v>
      </c>
      <c r="E36" s="27">
        <f>E8/E7*1000</f>
        <v>35.75733226195259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0.4017677782241864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4.3478260869565215</v>
      </c>
      <c r="E40" s="27">
        <f>E32/E31*100</f>
        <v>4.483188044831881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70.62600321027287</v>
      </c>
      <c r="E41" s="26">
        <f>(E27+E17)/E7*1000</f>
        <v>77.94294897549217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</v>
      </c>
      <c r="E42" s="27">
        <f>E34/E33*100</f>
        <v>0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6.484067618226447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-1.1424263549344218</v>
      </c>
    </row>
    <row r="46" ht="15.75">
      <c r="A46" s="31"/>
    </row>
    <row r="47" ht="15.75">
      <c r="A47" s="31"/>
    </row>
    <row r="48" spans="2:5" ht="15.75">
      <c r="B48" s="34" t="s">
        <v>82</v>
      </c>
      <c r="C48" s="32"/>
      <c r="E48" s="32" t="s">
        <v>83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31">
      <selection activeCell="D5" sqref="D5:E4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2413</v>
      </c>
      <c r="E7" s="38">
        <v>2398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85</v>
      </c>
      <c r="E8" s="13">
        <f>E10+E14</f>
        <v>92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0</v>
      </c>
      <c r="E12" s="55">
        <v>0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85</v>
      </c>
      <c r="E14" s="21">
        <f>E16+E17</f>
        <v>92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5</v>
      </c>
      <c r="E16" s="55">
        <v>6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80</v>
      </c>
      <c r="E17" s="57">
        <v>86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0</v>
      </c>
      <c r="E18" s="38">
        <v>0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0</v>
      </c>
      <c r="E19" s="38"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0</v>
      </c>
      <c r="E20" s="38">
        <v>0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175</v>
      </c>
      <c r="E21" s="13">
        <f>E23+E27+E13+E17</f>
        <v>201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0</v>
      </c>
      <c r="E25" s="55">
        <v>0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95</v>
      </c>
      <c r="E27" s="21">
        <f>E29+E30</f>
        <v>115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33</v>
      </c>
      <c r="E29" s="55">
        <v>32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62</v>
      </c>
      <c r="E30" s="57">
        <v>83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270</v>
      </c>
      <c r="E31" s="62">
        <v>265</v>
      </c>
    </row>
    <row r="32" spans="1:5" ht="15.75">
      <c r="A32" s="11"/>
      <c r="B32" s="15" t="s">
        <v>38</v>
      </c>
      <c r="C32" s="16" t="s">
        <v>7</v>
      </c>
      <c r="D32" s="63">
        <v>33</v>
      </c>
      <c r="E32" s="63">
        <v>32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16101.6</v>
      </c>
      <c r="E33" s="59">
        <v>15471.3</v>
      </c>
    </row>
    <row r="34" spans="1:5" ht="15.75">
      <c r="A34" s="11"/>
      <c r="B34" s="2" t="s">
        <v>42</v>
      </c>
      <c r="C34" s="16" t="s">
        <v>41</v>
      </c>
      <c r="D34" s="60">
        <v>0</v>
      </c>
      <c r="E34" s="60">
        <v>0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35.225859925404066</v>
      </c>
      <c r="E36" s="27">
        <f>E8/E7*1000</f>
        <v>38.36530442035029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12.222222222222221</v>
      </c>
      <c r="E40" s="27">
        <f>E32/E31*100</f>
        <v>12.075471698113208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72.52382925818483</v>
      </c>
      <c r="E41" s="26">
        <f>(E27+E17)/E7*1000</f>
        <v>83.81984987489574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</v>
      </c>
      <c r="E42" s="27">
        <f>E34/E33*100</f>
        <v>0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10.242338293376804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-0.33146837726009437</v>
      </c>
    </row>
    <row r="46" ht="15.75">
      <c r="A46" s="31"/>
    </row>
    <row r="47" ht="15.75">
      <c r="A47" s="31"/>
    </row>
    <row r="48" spans="2:5" ht="15.75">
      <c r="B48" s="34" t="s">
        <v>84</v>
      </c>
      <c r="C48" s="32"/>
      <c r="E48" s="32" t="s">
        <v>85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31">
      <selection activeCell="B3" sqref="B3:E3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/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54" t="s">
        <v>66</v>
      </c>
      <c r="E5" s="54" t="s">
        <v>69</v>
      </c>
    </row>
    <row r="6" spans="1:5" ht="15.75">
      <c r="A6" s="8" t="s">
        <v>3</v>
      </c>
      <c r="B6" s="9" t="s">
        <v>4</v>
      </c>
      <c r="C6" s="10"/>
      <c r="D6" s="41"/>
      <c r="E6" s="41"/>
    </row>
    <row r="7" spans="1:5" ht="15.75">
      <c r="A7" s="11" t="s">
        <v>5</v>
      </c>
      <c r="B7" s="12" t="s">
        <v>6</v>
      </c>
      <c r="C7" s="7" t="s">
        <v>7</v>
      </c>
      <c r="D7" s="38">
        <v>2088</v>
      </c>
      <c r="E7" s="38">
        <v>2058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160</v>
      </c>
      <c r="E8" s="13">
        <f>E10+E14</f>
        <v>164</v>
      </c>
    </row>
    <row r="9" spans="1:5" ht="15.75">
      <c r="A9" s="14"/>
      <c r="B9" s="15" t="s">
        <v>11</v>
      </c>
      <c r="C9" s="16"/>
      <c r="D9" s="22"/>
      <c r="E9" s="22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55">
        <v>0</v>
      </c>
      <c r="E12" s="55">
        <v>0</v>
      </c>
    </row>
    <row r="13" spans="1:5" ht="15.75">
      <c r="A13" s="14" t="s">
        <v>17</v>
      </c>
      <c r="B13" s="15" t="s">
        <v>18</v>
      </c>
      <c r="C13" s="16" t="s">
        <v>19</v>
      </c>
      <c r="D13" s="56">
        <v>0</v>
      </c>
      <c r="E13" s="57"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160</v>
      </c>
      <c r="E14" s="21">
        <f>E16+E17</f>
        <v>164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55">
        <v>8</v>
      </c>
      <c r="E16" s="55">
        <v>8</v>
      </c>
    </row>
    <row r="17" spans="1:5" ht="15.75">
      <c r="A17" s="14" t="s">
        <v>23</v>
      </c>
      <c r="B17" s="15" t="s">
        <v>18</v>
      </c>
      <c r="C17" s="16" t="s">
        <v>19</v>
      </c>
      <c r="D17" s="56">
        <v>152</v>
      </c>
      <c r="E17" s="57">
        <v>156</v>
      </c>
    </row>
    <row r="18" spans="1:5" ht="31.5">
      <c r="A18" s="11" t="s">
        <v>24</v>
      </c>
      <c r="B18" s="12" t="s">
        <v>25</v>
      </c>
      <c r="C18" s="7" t="s">
        <v>10</v>
      </c>
      <c r="D18" s="38">
        <v>1</v>
      </c>
      <c r="E18" s="38">
        <v>1</v>
      </c>
    </row>
    <row r="19" spans="1:5" ht="31.5">
      <c r="A19" s="11" t="s">
        <v>26</v>
      </c>
      <c r="B19" s="12" t="s">
        <v>58</v>
      </c>
      <c r="C19" s="7" t="s">
        <v>10</v>
      </c>
      <c r="D19" s="38">
        <v>1</v>
      </c>
      <c r="E19" s="38">
        <v>1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v>1</v>
      </c>
      <c r="E20" s="38">
        <v>1</v>
      </c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337</v>
      </c>
      <c r="E21" s="13">
        <f>E23+E27+E13+E17</f>
        <v>351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55">
        <v>0</v>
      </c>
      <c r="E25" s="55">
        <v>0</v>
      </c>
    </row>
    <row r="26" spans="1:5" ht="15.75">
      <c r="A26" s="14" t="s">
        <v>32</v>
      </c>
      <c r="B26" s="15" t="s">
        <v>18</v>
      </c>
      <c r="C26" s="16" t="s">
        <v>7</v>
      </c>
      <c r="D26" s="22">
        <v>0</v>
      </c>
      <c r="E26" s="22"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185</v>
      </c>
      <c r="E27" s="21">
        <f>E29+E30</f>
        <v>195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55">
        <v>90</v>
      </c>
      <c r="E29" s="55">
        <v>90</v>
      </c>
    </row>
    <row r="30" spans="1:5" ht="15.75">
      <c r="A30" s="14" t="s">
        <v>35</v>
      </c>
      <c r="B30" s="15" t="s">
        <v>18</v>
      </c>
      <c r="C30" s="16" t="s">
        <v>7</v>
      </c>
      <c r="D30" s="56">
        <v>95</v>
      </c>
      <c r="E30" s="57">
        <v>105</v>
      </c>
    </row>
    <row r="31" spans="1:5" ht="47.25">
      <c r="A31" s="11" t="s">
        <v>36</v>
      </c>
      <c r="B31" s="12" t="s">
        <v>37</v>
      </c>
      <c r="C31" s="7" t="s">
        <v>7</v>
      </c>
      <c r="D31" s="62">
        <v>497</v>
      </c>
      <c r="E31" s="62">
        <v>483</v>
      </c>
    </row>
    <row r="32" spans="1:5" ht="15.75">
      <c r="A32" s="11"/>
      <c r="B32" s="15" t="s">
        <v>38</v>
      </c>
      <c r="C32" s="16" t="s">
        <v>7</v>
      </c>
      <c r="D32" s="63">
        <v>90</v>
      </c>
      <c r="E32" s="63">
        <v>90</v>
      </c>
    </row>
    <row r="33" spans="1:5" ht="15.75">
      <c r="A33" s="11" t="s">
        <v>39</v>
      </c>
      <c r="B33" s="12" t="s">
        <v>40</v>
      </c>
      <c r="C33" s="7" t="s">
        <v>41</v>
      </c>
      <c r="D33" s="61">
        <v>13602.3</v>
      </c>
      <c r="E33" s="59">
        <v>19018.8</v>
      </c>
    </row>
    <row r="34" spans="1:5" ht="15.75">
      <c r="A34" s="11"/>
      <c r="B34" s="2" t="s">
        <v>42</v>
      </c>
      <c r="C34" s="16" t="s">
        <v>41</v>
      </c>
      <c r="D34" s="60">
        <v>0</v>
      </c>
      <c r="E34" s="60">
        <v>0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76.62835249042145</v>
      </c>
      <c r="E36" s="27">
        <f>E8/E7*1000</f>
        <v>79.68901846452867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0.4789272030651341</v>
      </c>
      <c r="E37" s="27">
        <f>E18/E7*1000</f>
        <v>0.48590864917395526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0.4789272030651341</v>
      </c>
      <c r="E38" s="27">
        <f>E19/E7*1000</f>
        <v>0.48590864917395526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0.4789272030651341</v>
      </c>
      <c r="E39" s="27">
        <f>E20/E7*1000</f>
        <v>0.48590864917395526</v>
      </c>
    </row>
    <row r="40" spans="1:5" ht="47.25">
      <c r="A40" s="14" t="s">
        <v>8</v>
      </c>
      <c r="B40" s="15" t="s">
        <v>61</v>
      </c>
      <c r="C40" s="16" t="s">
        <v>64</v>
      </c>
      <c r="D40" s="27">
        <f>D32/D31*100</f>
        <v>18.10865191146881</v>
      </c>
      <c r="E40" s="27">
        <f>E32/E31*100</f>
        <v>18.633540372670808</v>
      </c>
    </row>
    <row r="41" spans="1:5" ht="63">
      <c r="A41" s="14" t="s">
        <v>24</v>
      </c>
      <c r="B41" s="15" t="s">
        <v>62</v>
      </c>
      <c r="C41" s="16" t="s">
        <v>7</v>
      </c>
      <c r="D41" s="26">
        <f>(D27+D17)/D7*1000</f>
        <v>161.39846743295018</v>
      </c>
      <c r="E41" s="26">
        <f>(E27+E17)/E7*1000</f>
        <v>170.55393586005832</v>
      </c>
    </row>
    <row r="42" spans="1:5" ht="31.5">
      <c r="A42" s="14" t="s">
        <v>26</v>
      </c>
      <c r="B42" s="15" t="s">
        <v>63</v>
      </c>
      <c r="C42" s="16" t="s">
        <v>64</v>
      </c>
      <c r="D42" s="27">
        <f>D34/D33*100</f>
        <v>0</v>
      </c>
      <c r="E42" s="27">
        <f>E34/E33*100</f>
        <v>0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5.194195904962953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>
        <f>(E29+E25)/E7*1000-(D29+D25)/D7*1000</f>
        <v>0.6283301497939036</v>
      </c>
    </row>
    <row r="46" ht="15.75">
      <c r="A46" s="31"/>
    </row>
    <row r="47" ht="15.75">
      <c r="A47" s="31"/>
    </row>
    <row r="48" spans="2:5" ht="15.75">
      <c r="B48" s="34" t="s">
        <v>87</v>
      </c>
      <c r="C48" s="32"/>
      <c r="E48" s="32" t="s">
        <v>86</v>
      </c>
    </row>
    <row r="51" spans="2:5" ht="15.75">
      <c r="B51" s="2" t="s">
        <v>75</v>
      </c>
      <c r="C51" s="32"/>
      <c r="E51" s="32" t="s">
        <v>72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B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71" t="s">
        <v>68</v>
      </c>
      <c r="D1" s="71"/>
      <c r="E1" s="71"/>
    </row>
    <row r="2" spans="3:5" ht="16.5" customHeight="1">
      <c r="C2" s="33"/>
      <c r="D2" s="33"/>
      <c r="E2" s="33"/>
    </row>
    <row r="3" spans="2:6" ht="75" customHeight="1">
      <c r="B3" s="72" t="s">
        <v>88</v>
      </c>
      <c r="C3" s="73"/>
      <c r="D3" s="73"/>
      <c r="E3" s="74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66</v>
      </c>
      <c r="E5" s="7" t="s">
        <v>69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67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61</v>
      </c>
      <c r="C40" s="16" t="s">
        <v>64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62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63</v>
      </c>
      <c r="C42" s="16" t="s">
        <v>64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65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60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2022-02-21T08:01:27Z</cp:lastPrinted>
  <dcterms:created xsi:type="dcterms:W3CDTF">2011-02-03T08:28:59Z</dcterms:created>
  <dcterms:modified xsi:type="dcterms:W3CDTF">2022-02-21T08:01:46Z</dcterms:modified>
  <cp:category/>
  <cp:version/>
  <cp:contentType/>
  <cp:contentStatus/>
</cp:coreProperties>
</file>